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Wastewater Tech Assistance\50001 Navigator Playbooks\"/>
    </mc:Choice>
  </mc:AlternateContent>
  <xr:revisionPtr revIDLastSave="0" documentId="13_ncr:1_{8604733E-5BC8-465C-8EF1-9176AF85B277}" xr6:coauthVersionLast="36" xr6:coauthVersionMax="36" xr10:uidLastSave="{00000000-0000-0000-0000-000000000000}"/>
  <bookViews>
    <workbookView xWindow="0" yWindow="456" windowWidth="37356" windowHeight="19800" xr2:uid="{00000000-000D-0000-FFFF-FFFF0000000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H12" i="1"/>
  <c r="P9" i="1"/>
  <c r="H9" i="1"/>
  <c r="P7" i="1"/>
  <c r="P10" i="1"/>
  <c r="P13" i="1"/>
  <c r="P8" i="1"/>
  <c r="I10" i="1"/>
  <c r="H8" i="1"/>
  <c r="H13" i="1"/>
  <c r="P5" i="1" l="1"/>
  <c r="P6" i="1"/>
  <c r="P4" i="1"/>
  <c r="I7" i="1"/>
  <c r="H7" i="1"/>
  <c r="H5" i="1"/>
  <c r="H4" i="1"/>
  <c r="H6" i="1"/>
  <c r="X4" i="1" l="1"/>
  <c r="X13" i="1"/>
  <c r="X12" i="1"/>
  <c r="X11" i="1"/>
  <c r="X10" i="1"/>
  <c r="X9" i="1"/>
  <c r="X8" i="1"/>
  <c r="X7" i="1"/>
  <c r="X6" i="1"/>
  <c r="X5" i="1"/>
</calcChain>
</file>

<file path=xl/sharedStrings.xml><?xml version="1.0" encoding="utf-8"?>
<sst xmlns="http://schemas.openxmlformats.org/spreadsheetml/2006/main" count="137" uniqueCount="88">
  <si>
    <t>Other</t>
  </si>
  <si>
    <t>Actual Annual Savings</t>
  </si>
  <si>
    <t>Date Implementation Complete</t>
  </si>
  <si>
    <t>Date Identified</t>
  </si>
  <si>
    <t>Criteria 1 for Prioritizing (enter below)</t>
  </si>
  <si>
    <t>Criteria 2 for Prioritizing (enter below)</t>
  </si>
  <si>
    <t>Criteria 3 for Prioritizing (enter below)</t>
  </si>
  <si>
    <t>Criteria 4 for Prioritizing (enter below)</t>
  </si>
  <si>
    <t xml:space="preserve">Estimated Annual Savings </t>
  </si>
  <si>
    <t>Total Electricity (kWh)</t>
  </si>
  <si>
    <t>Distillate/Light Fuel Oil (gallons)</t>
  </si>
  <si>
    <t>Residual/Heavy Fuel Oil (gallons)</t>
  </si>
  <si>
    <t>Coal (tons)</t>
  </si>
  <si>
    <t xml:space="preserve">Other </t>
  </si>
  <si>
    <t>Natural Gas (therms)</t>
  </si>
  <si>
    <t>(1-10)</t>
  </si>
  <si>
    <t>Opportunity Score</t>
  </si>
  <si>
    <t>ID</t>
  </si>
  <si>
    <t>Performance Improvement Opportunity Name</t>
  </si>
  <si>
    <t>Performance Improvement Opportunity Description</t>
  </si>
  <si>
    <t>Responsible Person</t>
  </si>
  <si>
    <t>Prioritization Level</t>
  </si>
  <si>
    <t>Implementation Status</t>
  </si>
  <si>
    <t>Estimated Installation Cost</t>
  </si>
  <si>
    <t>Related to a Significant Energy Use (SEU)? Which One?</t>
  </si>
  <si>
    <t>Estimated Non-Energy Benefit</t>
  </si>
  <si>
    <t>Actual Non-Energy Benefit</t>
  </si>
  <si>
    <r>
      <t xml:space="preserve">Part of Energy Target (Enter Name) - </t>
    </r>
    <r>
      <rPr>
        <b/>
        <i/>
        <sz val="11"/>
        <color theme="1"/>
        <rFont val="Calibri"/>
        <family val="2"/>
        <scheme val="minor"/>
      </rPr>
      <t>Optional</t>
    </r>
  </si>
  <si>
    <t>Actual Implementation Cost</t>
  </si>
  <si>
    <t>OT.10.01.00</t>
  </si>
  <si>
    <t>Upgrade to Fine-Bubble Diffusers</t>
  </si>
  <si>
    <t>Replace Current Coarse-Bubble Diffusers at End of Life</t>
  </si>
  <si>
    <t>Aeration</t>
  </si>
  <si>
    <t>Jimmy Doe</t>
  </si>
  <si>
    <t>WW-A01</t>
  </si>
  <si>
    <t>WW-F01</t>
  </si>
  <si>
    <t>Upgrade Lighting to LED's</t>
  </si>
  <si>
    <t>Replace Rest of Flurourescent Bulbs at End of Life</t>
  </si>
  <si>
    <t>N / A</t>
  </si>
  <si>
    <t>Jane Doe</t>
  </si>
  <si>
    <t>WW-A02</t>
  </si>
  <si>
    <t>Upgrade to Dissolved Oxygen Controls</t>
  </si>
  <si>
    <t>Install Controls and Instrumentation Required for DO Controls</t>
  </si>
  <si>
    <t>High</t>
  </si>
  <si>
    <t>Medium</t>
  </si>
  <si>
    <t>Under Consideration</t>
  </si>
  <si>
    <t>Funded</t>
  </si>
  <si>
    <t>In Progress</t>
  </si>
  <si>
    <t>WW-P01</t>
  </si>
  <si>
    <t>Modify Pumping &amp; Sanitation Seasonally</t>
  </si>
  <si>
    <t>Vary the pumping and sanitation controls based on seasonal variations</t>
  </si>
  <si>
    <t>Pumping, Aeration, Secondary Treatment</t>
  </si>
  <si>
    <t>John Doe</t>
  </si>
  <si>
    <t>Low</t>
  </si>
  <si>
    <t>Not Proposed</t>
  </si>
  <si>
    <t>Carbon Reduction</t>
  </si>
  <si>
    <t>Carbon Reduction [tonnes CO2]</t>
  </si>
  <si>
    <t>Annual Energy Cost Savings</t>
  </si>
  <si>
    <t>Simple Payback</t>
  </si>
  <si>
    <t>Time for Implementation</t>
  </si>
  <si>
    <t>Reduce Energy Intenisty of Aeration by 15% by 2025</t>
  </si>
  <si>
    <t>Reduce Non-Process Energy Consumption by 25% in 2 Years</t>
  </si>
  <si>
    <t>Reduce Pumping Energy Intensity by 5% in 2 Years</t>
  </si>
  <si>
    <t>WW-F02</t>
  </si>
  <si>
    <t>Identifty &amp; Fix Compressed Air Leaks</t>
  </si>
  <si>
    <t>Establish annual compressed air leakage survey to identify and fix compressed air leaks</t>
  </si>
  <si>
    <t>WW-F03</t>
  </si>
  <si>
    <t>Tune-Up Boiler</t>
  </si>
  <si>
    <t>Have Boiler maintenance perform annual tune-up and optimze air-to-fuel ratio</t>
  </si>
  <si>
    <t>WW-F04</t>
  </si>
  <si>
    <t>Install Occupancy Sensors in Seldom-Used Areas</t>
  </si>
  <si>
    <t>Equip lights in pump rooms, maintenance areas, and meeting rooms with occupancy sensors</t>
  </si>
  <si>
    <t>WW-P02</t>
  </si>
  <si>
    <t>Increase the max height alarm level of influent wet wells to reduce head of pumping system</t>
  </si>
  <si>
    <t>Pumping</t>
  </si>
  <si>
    <t>Increase Influent Wet Well Levels to Reduce System Head</t>
  </si>
  <si>
    <t>WW-S01</t>
  </si>
  <si>
    <t>Install Ultraviolet (UV) Radiation System for Disinfection</t>
  </si>
  <si>
    <t>Replace current chlorine secondary disinfection with UV lamp system.</t>
  </si>
  <si>
    <t>Secondary Treatment</t>
  </si>
  <si>
    <t>Reduce Process Chemical Costs by 15% in 5 years</t>
  </si>
  <si>
    <t>Jake Doe</t>
  </si>
  <si>
    <t>Chemical Costs ($/yr)</t>
  </si>
  <si>
    <t>-</t>
  </si>
  <si>
    <t>WW-F05</t>
  </si>
  <si>
    <t>Replace Rather than Rewind Motors</t>
  </si>
  <si>
    <t>Establish a facility policy of replacing old motors with new high efficiency motors, as oppposed to having them rewound</t>
  </si>
  <si>
    <t>Addresses Multiple Energy 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</si>
</sst>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3" fontId="0" fillId="0" borderId="0" xfId="0" applyNumberFormat="1"/>
    <xf numFmtId="1" fontId="0" fillId="0" borderId="0" xfId="0" applyNumberFormat="1"/>
    <xf numFmtId="1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" fontId="1" fillId="0" borderId="2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0" fillId="0" borderId="0" xfId="0" quotePrefix="1" applyNumberFormat="1" applyAlignment="1">
      <alignment horizontal="center"/>
    </xf>
    <xf numFmtId="3" fontId="1" fillId="0" borderId="5" xfId="0" applyNumberFormat="1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3" fontId="1" fillId="0" borderId="7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0"/>
  <sheetViews>
    <sheetView tabSelected="1" workbookViewId="0">
      <selection activeCell="D45" sqref="D45"/>
    </sheetView>
  </sheetViews>
  <sheetFormatPr defaultColWidth="8.77734375" defaultRowHeight="14.4" x14ac:dyDescent="0.3"/>
  <cols>
    <col min="1" max="1" width="11" bestFit="1" customWidth="1"/>
    <col min="2" max="2" width="51.77734375" bestFit="1" customWidth="1"/>
    <col min="3" max="3" width="82.44140625" bestFit="1" customWidth="1"/>
    <col min="4" max="4" width="42.88671875" customWidth="1"/>
    <col min="5" max="5" width="56.5546875" customWidth="1"/>
    <col min="6" max="6" width="14.77734375" customWidth="1"/>
    <col min="7" max="7" width="14.44140625" style="1" bestFit="1" customWidth="1"/>
    <col min="8" max="9" width="15.6640625" style="2" customWidth="1"/>
    <col min="10" max="15" width="15.6640625" style="2" hidden="1" customWidth="1"/>
    <col min="16" max="17" width="15.6640625" style="2" customWidth="1"/>
    <col min="18" max="19" width="15.6640625" style="2" hidden="1" customWidth="1"/>
    <col min="20" max="26" width="15.6640625" style="3" customWidth="1"/>
    <col min="27" max="27" width="19" style="3" bestFit="1" customWidth="1"/>
    <col min="28" max="28" width="15.6640625" style="1" customWidth="1"/>
    <col min="29" max="40" width="15.6640625" style="2" customWidth="1"/>
    <col min="41" max="41" width="17.44140625" customWidth="1"/>
  </cols>
  <sheetData>
    <row r="1" spans="1:41" ht="44.4" thickTop="1" thickBot="1" x14ac:dyDescent="0.35">
      <c r="A1" s="23" t="s">
        <v>17</v>
      </c>
      <c r="B1" s="23" t="s">
        <v>18</v>
      </c>
      <c r="C1" s="23" t="s">
        <v>19</v>
      </c>
      <c r="D1" s="14" t="s">
        <v>24</v>
      </c>
      <c r="E1" s="21" t="s">
        <v>27</v>
      </c>
      <c r="F1" s="14" t="s">
        <v>20</v>
      </c>
      <c r="G1" s="20" t="s">
        <v>3</v>
      </c>
      <c r="H1" s="22" t="s">
        <v>8</v>
      </c>
      <c r="I1" s="22"/>
      <c r="J1" s="22"/>
      <c r="K1" s="22"/>
      <c r="L1" s="22"/>
      <c r="M1" s="22"/>
      <c r="N1" s="22"/>
      <c r="O1" s="22"/>
      <c r="P1" s="25" t="s">
        <v>25</v>
      </c>
      <c r="Q1" s="26"/>
      <c r="R1" s="26"/>
      <c r="S1" s="27"/>
      <c r="T1" s="4" t="s">
        <v>4</v>
      </c>
      <c r="U1" s="4" t="s">
        <v>5</v>
      </c>
      <c r="V1" s="4" t="s">
        <v>6</v>
      </c>
      <c r="W1" s="4" t="s">
        <v>7</v>
      </c>
      <c r="X1" s="11" t="s">
        <v>16</v>
      </c>
      <c r="Y1" s="11" t="s">
        <v>23</v>
      </c>
      <c r="Z1" s="11" t="s">
        <v>21</v>
      </c>
      <c r="AA1" s="11" t="s">
        <v>22</v>
      </c>
      <c r="AB1" s="20" t="s">
        <v>2</v>
      </c>
      <c r="AC1" s="17" t="s">
        <v>1</v>
      </c>
      <c r="AD1" s="17"/>
      <c r="AE1" s="17"/>
      <c r="AF1" s="17"/>
      <c r="AG1" s="17"/>
      <c r="AH1" s="17"/>
      <c r="AI1" s="17"/>
      <c r="AJ1" s="17"/>
      <c r="AK1" s="17" t="s">
        <v>26</v>
      </c>
      <c r="AL1" s="17"/>
      <c r="AM1" s="17"/>
      <c r="AN1" s="17"/>
      <c r="AO1" s="11" t="s">
        <v>28</v>
      </c>
    </row>
    <row r="2" spans="1:41" ht="30" thickTop="1" thickBot="1" x14ac:dyDescent="0.35">
      <c r="A2" s="23"/>
      <c r="B2" s="23"/>
      <c r="C2" s="23"/>
      <c r="D2" s="15"/>
      <c r="E2" s="21"/>
      <c r="F2" s="15"/>
      <c r="G2" s="20"/>
      <c r="H2" s="18" t="s">
        <v>9</v>
      </c>
      <c r="I2" s="18" t="s">
        <v>14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0</v>
      </c>
      <c r="O2" s="18" t="s">
        <v>0</v>
      </c>
      <c r="P2" s="18" t="s">
        <v>56</v>
      </c>
      <c r="Q2" s="18" t="s">
        <v>82</v>
      </c>
      <c r="R2" s="18"/>
      <c r="S2" s="18"/>
      <c r="T2" s="28" t="s">
        <v>57</v>
      </c>
      <c r="U2" s="28" t="s">
        <v>58</v>
      </c>
      <c r="V2" s="28" t="s">
        <v>55</v>
      </c>
      <c r="W2" s="28" t="s">
        <v>59</v>
      </c>
      <c r="X2" s="12"/>
      <c r="Y2" s="12"/>
      <c r="Z2" s="12"/>
      <c r="AA2" s="12"/>
      <c r="AB2" s="20"/>
      <c r="AC2" s="5"/>
      <c r="AD2" s="5"/>
      <c r="AE2" s="5"/>
      <c r="AF2" s="5"/>
      <c r="AG2" s="5"/>
      <c r="AH2" s="5"/>
      <c r="AI2" s="5"/>
      <c r="AJ2" s="5"/>
      <c r="AK2" s="18"/>
      <c r="AL2" s="18"/>
      <c r="AM2" s="18"/>
      <c r="AN2" s="18"/>
      <c r="AO2" s="12"/>
    </row>
    <row r="3" spans="1:41" ht="30" thickTop="1" thickBot="1" x14ac:dyDescent="0.35">
      <c r="A3" s="23"/>
      <c r="B3" s="23"/>
      <c r="C3" s="23"/>
      <c r="D3" s="16"/>
      <c r="E3" s="21"/>
      <c r="F3" s="16"/>
      <c r="G3" s="20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4" t="s">
        <v>15</v>
      </c>
      <c r="U3" s="4" t="s">
        <v>15</v>
      </c>
      <c r="V3" s="4" t="s">
        <v>15</v>
      </c>
      <c r="W3" s="4" t="s">
        <v>15</v>
      </c>
      <c r="X3" s="13"/>
      <c r="Y3" s="13"/>
      <c r="Z3" s="13"/>
      <c r="AA3" s="13"/>
      <c r="AB3" s="20"/>
      <c r="AC3" s="5" t="s">
        <v>9</v>
      </c>
      <c r="AD3" s="5" t="s">
        <v>14</v>
      </c>
      <c r="AE3" s="5" t="s">
        <v>10</v>
      </c>
      <c r="AF3" s="5" t="s">
        <v>11</v>
      </c>
      <c r="AG3" s="5" t="s">
        <v>12</v>
      </c>
      <c r="AH3" s="5" t="s">
        <v>13</v>
      </c>
      <c r="AI3" s="5" t="s">
        <v>0</v>
      </c>
      <c r="AJ3" s="5" t="s">
        <v>0</v>
      </c>
      <c r="AK3" s="19"/>
      <c r="AL3" s="19"/>
      <c r="AM3" s="19"/>
      <c r="AN3" s="19"/>
      <c r="AO3" s="13"/>
    </row>
    <row r="4" spans="1:41" ht="15" thickTop="1" x14ac:dyDescent="0.3">
      <c r="A4" t="s">
        <v>34</v>
      </c>
      <c r="B4" t="s">
        <v>30</v>
      </c>
      <c r="C4" t="s">
        <v>31</v>
      </c>
      <c r="D4" t="s">
        <v>32</v>
      </c>
      <c r="E4" t="s">
        <v>60</v>
      </c>
      <c r="F4" s="9" t="s">
        <v>33</v>
      </c>
      <c r="G4" s="8">
        <v>44044</v>
      </c>
      <c r="H4" s="6">
        <f>0.15*7150000</f>
        <v>1072500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f>(H4*1.95)/2205</f>
        <v>948.46938775510205</v>
      </c>
      <c r="Q4" s="6" t="s">
        <v>83</v>
      </c>
      <c r="R4" s="6"/>
      <c r="S4" s="6"/>
      <c r="T4" s="7">
        <v>9</v>
      </c>
      <c r="U4" s="7">
        <v>5</v>
      </c>
      <c r="V4" s="7">
        <v>8</v>
      </c>
      <c r="W4" s="7">
        <v>6</v>
      </c>
      <c r="X4" s="7">
        <f t="shared" ref="X4:X68" si="0">W4+V4+U4+T4</f>
        <v>28</v>
      </c>
      <c r="Y4" s="10">
        <v>200000</v>
      </c>
      <c r="Z4" s="7" t="s">
        <v>43</v>
      </c>
      <c r="AA4" s="7" t="s">
        <v>45</v>
      </c>
      <c r="AB4" s="8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9"/>
    </row>
    <row r="5" spans="1:41" x14ac:dyDescent="0.3">
      <c r="A5" t="s">
        <v>35</v>
      </c>
      <c r="B5" t="s">
        <v>36</v>
      </c>
      <c r="C5" t="s">
        <v>37</v>
      </c>
      <c r="D5" t="s">
        <v>38</v>
      </c>
      <c r="E5" t="s">
        <v>61</v>
      </c>
      <c r="F5" s="9" t="s">
        <v>39</v>
      </c>
      <c r="G5" s="8">
        <v>44044</v>
      </c>
      <c r="H5" s="6">
        <f>0.02*7000000</f>
        <v>140000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f t="shared" ref="P5:P9" si="1">(H5*1.95)/2205</f>
        <v>123.80952380952381</v>
      </c>
      <c r="Q5" s="6" t="s">
        <v>83</v>
      </c>
      <c r="R5" s="6"/>
      <c r="S5" s="6"/>
      <c r="T5" s="7">
        <v>2</v>
      </c>
      <c r="U5" s="7">
        <v>8</v>
      </c>
      <c r="V5" s="7">
        <v>2</v>
      </c>
      <c r="W5" s="7">
        <v>9</v>
      </c>
      <c r="X5" s="7">
        <f t="shared" si="0"/>
        <v>21</v>
      </c>
      <c r="Y5" s="10">
        <v>35000</v>
      </c>
      <c r="Z5" s="7" t="s">
        <v>43</v>
      </c>
      <c r="AA5" s="7" t="s">
        <v>47</v>
      </c>
      <c r="AB5" s="8">
        <v>44166</v>
      </c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9"/>
    </row>
    <row r="6" spans="1:41" x14ac:dyDescent="0.3">
      <c r="A6" t="s">
        <v>40</v>
      </c>
      <c r="B6" t="s">
        <v>41</v>
      </c>
      <c r="C6" t="s">
        <v>42</v>
      </c>
      <c r="D6" t="s">
        <v>32</v>
      </c>
      <c r="E6" t="s">
        <v>60</v>
      </c>
      <c r="F6" s="9" t="s">
        <v>33</v>
      </c>
      <c r="G6" s="8">
        <v>44058</v>
      </c>
      <c r="H6" s="6">
        <f>0.15*7000000</f>
        <v>1050000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f t="shared" si="1"/>
        <v>928.57142857142856</v>
      </c>
      <c r="Q6" s="6" t="s">
        <v>83</v>
      </c>
      <c r="R6" s="6"/>
      <c r="S6" s="6"/>
      <c r="T6" s="7">
        <v>7</v>
      </c>
      <c r="U6" s="7">
        <v>6</v>
      </c>
      <c r="V6" s="7">
        <v>7</v>
      </c>
      <c r="W6" s="7">
        <v>7</v>
      </c>
      <c r="X6" s="7">
        <f t="shared" si="0"/>
        <v>27</v>
      </c>
      <c r="Y6" s="10">
        <v>150000</v>
      </c>
      <c r="Z6" s="7" t="s">
        <v>43</v>
      </c>
      <c r="AA6" s="7" t="s">
        <v>46</v>
      </c>
      <c r="AB6" s="8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9"/>
    </row>
    <row r="7" spans="1:41" x14ac:dyDescent="0.3">
      <c r="A7" t="s">
        <v>48</v>
      </c>
      <c r="B7" t="s">
        <v>49</v>
      </c>
      <c r="C7" t="s">
        <v>50</v>
      </c>
      <c r="D7" t="s">
        <v>51</v>
      </c>
      <c r="E7" t="s">
        <v>62</v>
      </c>
      <c r="F7" s="9" t="s">
        <v>52</v>
      </c>
      <c r="G7" s="8">
        <v>44075</v>
      </c>
      <c r="H7" s="6">
        <f>0.2*7000000</f>
        <v>1400000</v>
      </c>
      <c r="I7" s="6">
        <f>0.2*16000*10</f>
        <v>32000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f>((H7*1.95)+((I7/10)*53.07))/2205</f>
        <v>1315.1129251700681</v>
      </c>
      <c r="Q7" s="6" t="s">
        <v>83</v>
      </c>
      <c r="R7" s="6"/>
      <c r="S7" s="6"/>
      <c r="T7" s="7">
        <v>9</v>
      </c>
      <c r="U7" s="7">
        <v>3</v>
      </c>
      <c r="V7" s="7">
        <v>9</v>
      </c>
      <c r="W7" s="7">
        <v>2</v>
      </c>
      <c r="X7" s="7">
        <f t="shared" si="0"/>
        <v>23</v>
      </c>
      <c r="Y7" s="10">
        <v>200000</v>
      </c>
      <c r="Z7" s="7" t="s">
        <v>53</v>
      </c>
      <c r="AA7" s="7" t="s">
        <v>54</v>
      </c>
      <c r="AB7" s="8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9"/>
    </row>
    <row r="8" spans="1:41" x14ac:dyDescent="0.3">
      <c r="A8" t="s">
        <v>63</v>
      </c>
      <c r="B8" t="s">
        <v>64</v>
      </c>
      <c r="C8" t="s">
        <v>65</v>
      </c>
      <c r="D8" t="s">
        <v>38</v>
      </c>
      <c r="E8" t="s">
        <v>61</v>
      </c>
      <c r="F8" s="9" t="s">
        <v>39</v>
      </c>
      <c r="G8" s="8">
        <v>44089</v>
      </c>
      <c r="H8" s="24">
        <f>0.05*7000000</f>
        <v>350000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f t="shared" si="1"/>
        <v>309.52380952380952</v>
      </c>
      <c r="Q8" s="6" t="s">
        <v>83</v>
      </c>
      <c r="R8" s="6"/>
      <c r="S8" s="6"/>
      <c r="T8" s="7">
        <v>4</v>
      </c>
      <c r="U8" s="7">
        <v>10</v>
      </c>
      <c r="V8" s="7">
        <v>4</v>
      </c>
      <c r="W8" s="7">
        <v>10</v>
      </c>
      <c r="X8" s="7">
        <f t="shared" si="0"/>
        <v>28</v>
      </c>
      <c r="Y8" s="10">
        <v>5000</v>
      </c>
      <c r="Z8" s="7" t="s">
        <v>43</v>
      </c>
      <c r="AA8" s="7" t="s">
        <v>47</v>
      </c>
      <c r="AB8" s="8">
        <v>44166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9"/>
    </row>
    <row r="9" spans="1:41" x14ac:dyDescent="0.3">
      <c r="A9" t="s">
        <v>72</v>
      </c>
      <c r="B9" t="s">
        <v>75</v>
      </c>
      <c r="C9" t="s">
        <v>73</v>
      </c>
      <c r="D9" t="s">
        <v>74</v>
      </c>
      <c r="E9" t="s">
        <v>62</v>
      </c>
      <c r="F9" s="9" t="s">
        <v>52</v>
      </c>
      <c r="G9" s="8">
        <v>44089</v>
      </c>
      <c r="H9" s="6">
        <f>0.035*7000000</f>
        <v>245000.00000000003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f t="shared" si="1"/>
        <v>216.66666666666669</v>
      </c>
      <c r="Q9" s="6" t="s">
        <v>83</v>
      </c>
      <c r="R9" s="6"/>
      <c r="S9" s="6"/>
      <c r="T9" s="7">
        <v>3</v>
      </c>
      <c r="U9" s="7">
        <v>10</v>
      </c>
      <c r="V9" s="7">
        <v>3</v>
      </c>
      <c r="W9" s="7">
        <v>10</v>
      </c>
      <c r="X9" s="7">
        <f t="shared" si="0"/>
        <v>26</v>
      </c>
      <c r="Y9" s="10">
        <v>5000</v>
      </c>
      <c r="Z9" s="7" t="s">
        <v>43</v>
      </c>
      <c r="AA9" s="7" t="s">
        <v>46</v>
      </c>
      <c r="AB9" s="8">
        <v>44197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9"/>
    </row>
    <row r="10" spans="1:41" x14ac:dyDescent="0.3">
      <c r="A10" t="s">
        <v>66</v>
      </c>
      <c r="B10" t="s">
        <v>67</v>
      </c>
      <c r="C10" t="s">
        <v>68</v>
      </c>
      <c r="D10" t="s">
        <v>38</v>
      </c>
      <c r="E10" t="s">
        <v>61</v>
      </c>
      <c r="F10" s="9" t="s">
        <v>39</v>
      </c>
      <c r="G10" s="8">
        <v>44058</v>
      </c>
      <c r="H10" s="6">
        <v>0</v>
      </c>
      <c r="I10" s="6">
        <f>0.1*16000*10</f>
        <v>16000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>((I10/10)*53.07)/2205</f>
        <v>38.508843537414968</v>
      </c>
      <c r="Q10" s="6" t="s">
        <v>83</v>
      </c>
      <c r="R10" s="6"/>
      <c r="S10" s="6"/>
      <c r="T10" s="7">
        <v>1</v>
      </c>
      <c r="U10" s="7">
        <v>7</v>
      </c>
      <c r="V10" s="7">
        <v>1</v>
      </c>
      <c r="W10" s="7">
        <v>7</v>
      </c>
      <c r="X10" s="7">
        <f t="shared" si="0"/>
        <v>16</v>
      </c>
      <c r="Y10" s="10">
        <v>15000</v>
      </c>
      <c r="Z10" s="7" t="s">
        <v>44</v>
      </c>
      <c r="AA10" s="7" t="s">
        <v>45</v>
      </c>
      <c r="AB10" s="8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9"/>
    </row>
    <row r="11" spans="1:41" x14ac:dyDescent="0.3">
      <c r="A11" t="s">
        <v>76</v>
      </c>
      <c r="B11" t="s">
        <v>77</v>
      </c>
      <c r="C11" t="s">
        <v>78</v>
      </c>
      <c r="D11" t="s">
        <v>79</v>
      </c>
      <c r="E11" t="s">
        <v>80</v>
      </c>
      <c r="F11" s="9" t="s">
        <v>81</v>
      </c>
      <c r="G11" s="8">
        <v>44044</v>
      </c>
      <c r="H11" s="6">
        <v>0</v>
      </c>
      <c r="I11" s="6">
        <v>0</v>
      </c>
      <c r="J11" s="6"/>
      <c r="K11" s="6"/>
      <c r="L11" s="6"/>
      <c r="M11" s="6"/>
      <c r="N11" s="6"/>
      <c r="O11" s="6"/>
      <c r="P11" s="6">
        <v>0</v>
      </c>
      <c r="Q11" s="6">
        <v>75000</v>
      </c>
      <c r="R11" s="6"/>
      <c r="S11" s="6"/>
      <c r="T11" s="7">
        <v>0</v>
      </c>
      <c r="U11" s="7">
        <v>5</v>
      </c>
      <c r="V11" s="7">
        <v>0</v>
      </c>
      <c r="W11" s="7">
        <v>5</v>
      </c>
      <c r="X11" s="7">
        <f t="shared" si="0"/>
        <v>10</v>
      </c>
      <c r="Y11" s="10">
        <v>150000</v>
      </c>
      <c r="Z11" s="7" t="s">
        <v>53</v>
      </c>
      <c r="AA11" s="7" t="s">
        <v>54</v>
      </c>
      <c r="AB11" s="8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9"/>
    </row>
    <row r="12" spans="1:41" x14ac:dyDescent="0.3">
      <c r="A12" t="s">
        <v>69</v>
      </c>
      <c r="B12" t="s">
        <v>85</v>
      </c>
      <c r="C12" t="s">
        <v>86</v>
      </c>
      <c r="D12" t="s">
        <v>51</v>
      </c>
      <c r="E12" t="s">
        <v>87</v>
      </c>
      <c r="F12" s="9" t="s">
        <v>39</v>
      </c>
      <c r="G12" s="8">
        <v>44089</v>
      </c>
      <c r="H12" s="6">
        <f>0.05*7000000</f>
        <v>350000</v>
      </c>
      <c r="I12" s="6">
        <v>0</v>
      </c>
      <c r="J12" s="6"/>
      <c r="K12" s="6"/>
      <c r="L12" s="6"/>
      <c r="M12" s="6"/>
      <c r="N12" s="6"/>
      <c r="O12" s="6"/>
      <c r="P12" s="6">
        <f t="shared" ref="P12" si="2">(H12*1.95)/2205</f>
        <v>309.52380952380952</v>
      </c>
      <c r="Q12" s="6" t="s">
        <v>83</v>
      </c>
      <c r="R12" s="6"/>
      <c r="S12" s="6"/>
      <c r="T12" s="7">
        <v>4</v>
      </c>
      <c r="U12" s="7">
        <v>9</v>
      </c>
      <c r="V12" s="7">
        <v>4</v>
      </c>
      <c r="W12" s="7">
        <v>5</v>
      </c>
      <c r="X12" s="7">
        <f t="shared" si="0"/>
        <v>22</v>
      </c>
      <c r="Y12" s="10">
        <v>10000</v>
      </c>
      <c r="Z12" s="7" t="s">
        <v>44</v>
      </c>
      <c r="AA12" s="7" t="s">
        <v>54</v>
      </c>
      <c r="AB12" s="8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9"/>
    </row>
    <row r="13" spans="1:41" x14ac:dyDescent="0.3">
      <c r="A13" t="s">
        <v>84</v>
      </c>
      <c r="B13" t="s">
        <v>70</v>
      </c>
      <c r="C13" t="s">
        <v>71</v>
      </c>
      <c r="D13" t="s">
        <v>38</v>
      </c>
      <c r="E13" t="s">
        <v>61</v>
      </c>
      <c r="F13" s="9" t="s">
        <v>39</v>
      </c>
      <c r="G13" s="8">
        <v>44075</v>
      </c>
      <c r="H13" s="24">
        <f>0.03*7000000</f>
        <v>210000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>(H13*1.95)/2205</f>
        <v>185.71428571428572</v>
      </c>
      <c r="Q13" s="6" t="s">
        <v>83</v>
      </c>
      <c r="R13" s="6"/>
      <c r="S13" s="6"/>
      <c r="T13" s="7">
        <v>3</v>
      </c>
      <c r="U13" s="7">
        <v>7</v>
      </c>
      <c r="V13" s="7">
        <v>2</v>
      </c>
      <c r="W13" s="7">
        <v>9</v>
      </c>
      <c r="X13" s="7">
        <f t="shared" si="0"/>
        <v>21</v>
      </c>
      <c r="Y13" s="10">
        <v>5000</v>
      </c>
      <c r="Z13" s="7" t="s">
        <v>43</v>
      </c>
      <c r="AA13" s="7" t="s">
        <v>46</v>
      </c>
      <c r="AB13" s="8">
        <v>44166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9"/>
    </row>
    <row r="14" spans="1:41" x14ac:dyDescent="0.3"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  <c r="U14" s="7"/>
      <c r="V14" s="7"/>
      <c r="W14" s="7"/>
      <c r="X14" s="7"/>
      <c r="Y14" s="10"/>
      <c r="Z14" s="7"/>
      <c r="AA14" s="7"/>
      <c r="AB14" s="8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9"/>
    </row>
    <row r="15" spans="1:41" x14ac:dyDescent="0.3"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7"/>
      <c r="U15" s="7"/>
      <c r="V15" s="7"/>
      <c r="W15" s="7"/>
      <c r="X15" s="7"/>
      <c r="Y15" s="10"/>
      <c r="Z15" s="7"/>
      <c r="AA15" s="7"/>
      <c r="AB15" s="8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9"/>
    </row>
    <row r="16" spans="1:41" x14ac:dyDescent="0.3"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7"/>
      <c r="U16" s="7"/>
      <c r="V16" s="7"/>
      <c r="W16" s="7"/>
      <c r="X16" s="7"/>
      <c r="Y16" s="10"/>
      <c r="Z16" s="7"/>
      <c r="AA16" s="7"/>
      <c r="AB16" s="8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9"/>
    </row>
    <row r="17" spans="8:41" x14ac:dyDescent="0.3"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7"/>
      <c r="U17" s="7"/>
      <c r="V17" s="7"/>
      <c r="W17" s="7"/>
      <c r="X17" s="7"/>
      <c r="Y17" s="10"/>
      <c r="Z17" s="7"/>
      <c r="AA17" s="7"/>
      <c r="AB17" s="8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9"/>
    </row>
    <row r="18" spans="8:41" x14ac:dyDescent="0.3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7"/>
      <c r="U18" s="7"/>
      <c r="V18" s="7"/>
      <c r="W18" s="7"/>
      <c r="X18" s="7"/>
      <c r="Y18" s="10"/>
      <c r="Z18" s="7"/>
      <c r="AA18" s="7"/>
      <c r="AB18" s="8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9"/>
    </row>
    <row r="19" spans="8:41" x14ac:dyDescent="0.3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7"/>
      <c r="U19" s="7"/>
      <c r="V19" s="7"/>
      <c r="W19" s="7"/>
      <c r="X19" s="7"/>
      <c r="Y19" s="10"/>
      <c r="Z19" s="7"/>
      <c r="AA19" s="7"/>
      <c r="AB19" s="8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9"/>
    </row>
    <row r="20" spans="8:41" x14ac:dyDescent="0.3"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7"/>
      <c r="U20" s="7"/>
      <c r="V20" s="7"/>
      <c r="W20" s="7"/>
      <c r="X20" s="7"/>
      <c r="Y20" s="10"/>
      <c r="Z20" s="7"/>
      <c r="AA20" s="7"/>
      <c r="AB20" s="8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9"/>
    </row>
    <row r="21" spans="8:41" x14ac:dyDescent="0.3"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7"/>
      <c r="U21" s="7"/>
      <c r="V21" s="7"/>
      <c r="W21" s="7"/>
      <c r="X21" s="7"/>
      <c r="Y21" s="10"/>
      <c r="Z21" s="7"/>
      <c r="AA21" s="7"/>
      <c r="AB21" s="8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9"/>
    </row>
    <row r="22" spans="8:41" x14ac:dyDescent="0.3"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7"/>
      <c r="U22" s="7"/>
      <c r="V22" s="7"/>
      <c r="W22" s="7"/>
      <c r="X22" s="7"/>
      <c r="Y22" s="10"/>
      <c r="Z22" s="7"/>
      <c r="AA22" s="7"/>
      <c r="AB22" s="8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9"/>
    </row>
    <row r="23" spans="8:41" x14ac:dyDescent="0.3"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7"/>
      <c r="U23" s="7"/>
      <c r="V23" s="7"/>
      <c r="W23" s="7"/>
      <c r="X23" s="7"/>
      <c r="Y23" s="10"/>
      <c r="Z23" s="7"/>
      <c r="AA23" s="7"/>
      <c r="AB23" s="8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9"/>
    </row>
    <row r="24" spans="8:41" x14ac:dyDescent="0.3"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7"/>
      <c r="U24" s="7"/>
      <c r="V24" s="7"/>
      <c r="W24" s="7"/>
      <c r="X24" s="7"/>
      <c r="Y24" s="10"/>
      <c r="Z24" s="7"/>
      <c r="AA24" s="7"/>
      <c r="AB24" s="8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9"/>
    </row>
    <row r="25" spans="8:41" x14ac:dyDescent="0.3"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7"/>
      <c r="U25" s="7"/>
      <c r="V25" s="7"/>
      <c r="W25" s="7"/>
      <c r="X25" s="7"/>
      <c r="Y25" s="10"/>
      <c r="Z25" s="7"/>
      <c r="AA25" s="7"/>
      <c r="AB25" s="8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9"/>
    </row>
    <row r="26" spans="8:41" x14ac:dyDescent="0.3"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7"/>
      <c r="U26" s="7"/>
      <c r="V26" s="7"/>
      <c r="W26" s="7"/>
      <c r="X26" s="7"/>
      <c r="Y26" s="10"/>
      <c r="Z26" s="7"/>
      <c r="AA26" s="7"/>
      <c r="AB26" s="8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9"/>
    </row>
    <row r="27" spans="8:41" x14ac:dyDescent="0.3"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7"/>
      <c r="U27" s="7"/>
      <c r="V27" s="7"/>
      <c r="W27" s="7"/>
      <c r="X27" s="7"/>
      <c r="Y27" s="10"/>
      <c r="Z27" s="7"/>
      <c r="AA27" s="7"/>
      <c r="AB27" s="8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9"/>
    </row>
    <row r="28" spans="8:41" x14ac:dyDescent="0.3"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  <c r="U28" s="7"/>
      <c r="V28" s="7"/>
      <c r="W28" s="7"/>
      <c r="X28" s="7"/>
      <c r="Y28" s="10"/>
      <c r="Z28" s="7"/>
      <c r="AA28" s="7"/>
      <c r="AB28" s="8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9"/>
    </row>
    <row r="29" spans="8:41" x14ac:dyDescent="0.3"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7"/>
      <c r="U29" s="7"/>
      <c r="V29" s="7"/>
      <c r="W29" s="7"/>
      <c r="X29" s="7"/>
      <c r="Y29" s="10"/>
      <c r="Z29" s="7"/>
      <c r="AA29" s="7"/>
      <c r="AB29" s="8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9"/>
    </row>
    <row r="30" spans="8:41" x14ac:dyDescent="0.3"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7"/>
      <c r="U30" s="7"/>
      <c r="V30" s="7"/>
      <c r="W30" s="7"/>
      <c r="X30" s="7"/>
      <c r="Y30" s="10"/>
      <c r="Z30" s="7"/>
      <c r="AA30" s="7"/>
      <c r="AB30" s="8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9"/>
    </row>
    <row r="31" spans="8:41" x14ac:dyDescent="0.3"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7"/>
      <c r="U31" s="7"/>
      <c r="V31" s="7"/>
      <c r="W31" s="7"/>
      <c r="X31" s="7"/>
      <c r="Y31" s="10"/>
      <c r="Z31" s="7"/>
      <c r="AA31" s="7"/>
      <c r="AB31" s="8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9"/>
    </row>
    <row r="32" spans="8:41" x14ac:dyDescent="0.3"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7"/>
      <c r="U32" s="7"/>
      <c r="V32" s="7"/>
      <c r="W32" s="7"/>
      <c r="X32" s="7"/>
      <c r="Y32" s="10"/>
      <c r="Z32" s="7"/>
      <c r="AA32" s="7"/>
      <c r="AB32" s="8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9"/>
    </row>
    <row r="33" spans="8:41" x14ac:dyDescent="0.3"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7"/>
      <c r="U33" s="7"/>
      <c r="V33" s="7"/>
      <c r="W33" s="7"/>
      <c r="X33" s="7"/>
      <c r="Y33" s="10"/>
      <c r="Z33" s="7"/>
      <c r="AA33" s="7"/>
      <c r="AB33" s="8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9"/>
    </row>
    <row r="34" spans="8:41" x14ac:dyDescent="0.3"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7"/>
      <c r="U34" s="7"/>
      <c r="V34" s="7"/>
      <c r="W34" s="7"/>
      <c r="X34" s="7"/>
      <c r="Y34" s="10"/>
      <c r="Z34" s="7"/>
      <c r="AA34" s="7"/>
      <c r="AB34" s="8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9"/>
    </row>
    <row r="35" spans="8:41" x14ac:dyDescent="0.3"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7"/>
      <c r="U35" s="7"/>
      <c r="V35" s="7"/>
      <c r="W35" s="7"/>
      <c r="X35" s="7"/>
      <c r="Y35" s="10"/>
      <c r="Z35" s="7"/>
      <c r="AA35" s="7"/>
      <c r="AB35" s="8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9"/>
    </row>
    <row r="36" spans="8:41" x14ac:dyDescent="0.3"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7"/>
      <c r="U36" s="7"/>
      <c r="V36" s="7"/>
      <c r="W36" s="7"/>
      <c r="X36" s="7"/>
      <c r="Y36" s="10"/>
      <c r="Z36" s="7"/>
      <c r="AA36" s="7"/>
      <c r="AB36" s="8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9"/>
    </row>
    <row r="37" spans="8:41" x14ac:dyDescent="0.3"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7"/>
      <c r="U37" s="7"/>
      <c r="V37" s="7"/>
      <c r="W37" s="7"/>
      <c r="X37" s="7"/>
      <c r="Y37" s="7"/>
      <c r="Z37" s="7"/>
      <c r="AA37" s="7"/>
      <c r="AB37" s="8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9"/>
    </row>
    <row r="38" spans="8:41" x14ac:dyDescent="0.3"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7"/>
      <c r="U38" s="7"/>
      <c r="V38" s="7"/>
      <c r="W38" s="7"/>
      <c r="X38" s="7"/>
      <c r="Y38" s="7"/>
      <c r="Z38" s="7"/>
      <c r="AA38" s="7"/>
      <c r="AB38" s="8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9"/>
    </row>
    <row r="39" spans="8:41" x14ac:dyDescent="0.3"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7"/>
      <c r="U39" s="7"/>
      <c r="V39" s="7"/>
      <c r="W39" s="7"/>
      <c r="X39" s="7"/>
      <c r="Y39" s="7"/>
      <c r="Z39" s="7"/>
      <c r="AA39" s="7"/>
      <c r="AB39" s="8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9"/>
    </row>
    <row r="40" spans="8:41" x14ac:dyDescent="0.3"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7"/>
      <c r="U40" s="7"/>
      <c r="V40" s="7"/>
      <c r="W40" s="7"/>
      <c r="X40" s="7"/>
      <c r="Y40" s="7"/>
      <c r="Z40" s="7"/>
      <c r="AA40" s="7"/>
      <c r="AB40" s="8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9"/>
    </row>
    <row r="41" spans="8:41" x14ac:dyDescent="0.3"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7"/>
      <c r="U41" s="7"/>
      <c r="V41" s="7"/>
      <c r="W41" s="7"/>
      <c r="X41" s="7"/>
      <c r="Y41" s="7"/>
      <c r="Z41" s="7"/>
      <c r="AA41" s="7"/>
      <c r="AB41" s="8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9"/>
    </row>
    <row r="42" spans="8:41" x14ac:dyDescent="0.3"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7"/>
      <c r="U42" s="7"/>
      <c r="V42" s="7"/>
      <c r="W42" s="7"/>
      <c r="X42" s="7"/>
      <c r="Y42" s="7"/>
      <c r="Z42" s="7"/>
      <c r="AA42" s="7"/>
      <c r="AB42" s="8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9"/>
    </row>
    <row r="43" spans="8:41" x14ac:dyDescent="0.3"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7"/>
      <c r="U43" s="7"/>
      <c r="V43" s="7"/>
      <c r="W43" s="7"/>
      <c r="X43" s="7"/>
      <c r="Y43" s="7"/>
      <c r="Z43" s="7"/>
      <c r="AA43" s="7"/>
      <c r="AB43" s="8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9"/>
    </row>
    <row r="44" spans="8:41" x14ac:dyDescent="0.3"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7"/>
      <c r="U44" s="7"/>
      <c r="V44" s="7"/>
      <c r="W44" s="7"/>
      <c r="X44" s="7"/>
      <c r="Y44" s="7"/>
      <c r="Z44" s="7"/>
      <c r="AA44" s="7"/>
      <c r="AB44" s="8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9"/>
    </row>
    <row r="45" spans="8:41" x14ac:dyDescent="0.3"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7"/>
      <c r="U45" s="7"/>
      <c r="V45" s="7"/>
      <c r="W45" s="7"/>
      <c r="X45" s="7"/>
      <c r="Y45" s="7"/>
      <c r="Z45" s="7"/>
      <c r="AA45" s="7"/>
      <c r="AB45" s="8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9"/>
    </row>
    <row r="46" spans="8:41" x14ac:dyDescent="0.3"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7"/>
      <c r="U46" s="7"/>
      <c r="V46" s="7"/>
      <c r="W46" s="7"/>
      <c r="X46" s="7"/>
      <c r="Y46" s="7"/>
      <c r="Z46" s="7"/>
      <c r="AA46" s="7"/>
      <c r="AB46" s="8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9"/>
    </row>
    <row r="47" spans="8:41" x14ac:dyDescent="0.3"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7"/>
      <c r="U47" s="7"/>
      <c r="V47" s="7"/>
      <c r="W47" s="7"/>
      <c r="X47" s="7"/>
      <c r="Y47" s="7"/>
      <c r="Z47" s="7"/>
      <c r="AA47" s="7"/>
      <c r="AB47" s="8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9"/>
    </row>
    <row r="48" spans="8:41" x14ac:dyDescent="0.3"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7"/>
      <c r="U48" s="7"/>
      <c r="V48" s="7"/>
      <c r="W48" s="7"/>
      <c r="X48" s="7"/>
      <c r="Y48" s="7"/>
      <c r="Z48" s="7"/>
      <c r="AA48" s="7"/>
      <c r="AB48" s="8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9"/>
    </row>
    <row r="49" spans="8:41" x14ac:dyDescent="0.3"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7"/>
      <c r="U49" s="7"/>
      <c r="V49" s="7"/>
      <c r="W49" s="7"/>
      <c r="X49" s="7"/>
      <c r="Y49" s="7"/>
      <c r="Z49" s="7"/>
      <c r="AA49" s="7"/>
      <c r="AB49" s="8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9"/>
    </row>
    <row r="50" spans="8:41" x14ac:dyDescent="0.3"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7"/>
      <c r="U50" s="7"/>
      <c r="V50" s="7"/>
      <c r="W50" s="7"/>
      <c r="X50" s="7"/>
      <c r="Y50" s="7"/>
      <c r="Z50" s="7"/>
      <c r="AA50" s="7"/>
      <c r="AB50" s="8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9"/>
    </row>
    <row r="51" spans="8:41" x14ac:dyDescent="0.3"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7"/>
      <c r="U51" s="7"/>
      <c r="V51" s="7"/>
      <c r="W51" s="7"/>
      <c r="X51" s="7"/>
      <c r="Y51" s="7"/>
      <c r="Z51" s="7"/>
      <c r="AA51" s="7"/>
      <c r="AB51" s="8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9"/>
    </row>
    <row r="52" spans="8:41" x14ac:dyDescent="0.3"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7"/>
      <c r="U52" s="7"/>
      <c r="V52" s="7"/>
      <c r="W52" s="7"/>
      <c r="X52" s="7"/>
      <c r="Y52" s="7"/>
      <c r="Z52" s="7"/>
      <c r="AA52" s="7"/>
      <c r="AB52" s="8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9"/>
    </row>
    <row r="53" spans="8:41" x14ac:dyDescent="0.3"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7"/>
      <c r="U53" s="7"/>
      <c r="V53" s="7"/>
      <c r="W53" s="7"/>
      <c r="X53" s="7"/>
      <c r="Y53" s="7"/>
      <c r="Z53" s="7"/>
      <c r="AA53" s="7"/>
      <c r="AB53" s="8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9"/>
    </row>
    <row r="54" spans="8:41" x14ac:dyDescent="0.3"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7"/>
      <c r="U54" s="7"/>
      <c r="V54" s="7"/>
      <c r="W54" s="7"/>
      <c r="X54" s="7"/>
      <c r="Y54" s="7"/>
      <c r="Z54" s="7"/>
      <c r="AA54" s="7"/>
      <c r="AB54" s="8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9"/>
    </row>
    <row r="55" spans="8:41" x14ac:dyDescent="0.3"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7"/>
      <c r="U55" s="7"/>
      <c r="V55" s="7"/>
      <c r="W55" s="7"/>
      <c r="X55" s="7"/>
      <c r="Y55" s="7"/>
      <c r="Z55" s="7"/>
      <c r="AA55" s="7"/>
      <c r="AB55" s="8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9"/>
    </row>
    <row r="56" spans="8:41" x14ac:dyDescent="0.3"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7"/>
      <c r="U56" s="7"/>
      <c r="V56" s="7"/>
      <c r="W56" s="7"/>
      <c r="X56" s="7"/>
      <c r="Y56" s="7"/>
      <c r="Z56" s="7"/>
      <c r="AA56" s="7"/>
      <c r="AB56" s="8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9"/>
    </row>
    <row r="57" spans="8:41" x14ac:dyDescent="0.3"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7"/>
      <c r="U57" s="7"/>
      <c r="V57" s="7"/>
      <c r="W57" s="7"/>
      <c r="X57" s="7"/>
      <c r="Y57" s="7"/>
      <c r="Z57" s="7"/>
      <c r="AA57" s="7"/>
      <c r="AB57" s="8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9"/>
    </row>
    <row r="58" spans="8:41" x14ac:dyDescent="0.3"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7"/>
      <c r="U58" s="7"/>
      <c r="V58" s="7"/>
      <c r="W58" s="7"/>
      <c r="X58" s="7"/>
      <c r="Y58" s="7"/>
      <c r="Z58" s="7"/>
      <c r="AA58" s="7"/>
      <c r="AB58" s="8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9"/>
    </row>
    <row r="59" spans="8:41" x14ac:dyDescent="0.3"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7"/>
      <c r="U59" s="7"/>
      <c r="V59" s="7"/>
      <c r="W59" s="7"/>
      <c r="X59" s="7"/>
      <c r="Y59" s="7"/>
      <c r="Z59" s="7"/>
      <c r="AA59" s="7"/>
      <c r="AB59" s="8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9"/>
    </row>
    <row r="60" spans="8:41" x14ac:dyDescent="0.3"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7"/>
      <c r="U60" s="7"/>
      <c r="V60" s="7"/>
      <c r="W60" s="7"/>
      <c r="X60" s="7"/>
      <c r="Y60" s="7"/>
      <c r="Z60" s="7"/>
      <c r="AA60" s="7"/>
      <c r="AB60" s="8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9"/>
    </row>
    <row r="61" spans="8:41" x14ac:dyDescent="0.3"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7"/>
      <c r="U61" s="7"/>
      <c r="V61" s="7"/>
      <c r="W61" s="7"/>
      <c r="X61" s="7"/>
      <c r="Y61" s="7"/>
      <c r="Z61" s="7"/>
      <c r="AA61" s="7"/>
      <c r="AB61" s="8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9"/>
    </row>
    <row r="62" spans="8:41" x14ac:dyDescent="0.3"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7"/>
      <c r="U62" s="7"/>
      <c r="V62" s="7"/>
      <c r="W62" s="7"/>
      <c r="X62" s="7"/>
      <c r="Y62" s="7"/>
      <c r="Z62" s="7"/>
      <c r="AA62" s="7"/>
      <c r="AB62" s="8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9"/>
    </row>
    <row r="63" spans="8:41" x14ac:dyDescent="0.3"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7"/>
      <c r="U63" s="7"/>
      <c r="V63" s="7"/>
      <c r="W63" s="7"/>
      <c r="X63" s="7"/>
      <c r="Y63" s="7"/>
      <c r="Z63" s="7"/>
      <c r="AA63" s="7"/>
      <c r="AB63" s="8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9"/>
    </row>
    <row r="64" spans="8:41" x14ac:dyDescent="0.3"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7"/>
      <c r="U64" s="7"/>
      <c r="V64" s="7"/>
      <c r="W64" s="7"/>
      <c r="X64" s="7"/>
      <c r="Y64" s="7"/>
      <c r="Z64" s="7"/>
      <c r="AA64" s="7"/>
      <c r="AB64" s="8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9"/>
    </row>
    <row r="65" spans="8:41" x14ac:dyDescent="0.3"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7"/>
      <c r="U65" s="7"/>
      <c r="V65" s="7"/>
      <c r="W65" s="7"/>
      <c r="X65" s="7"/>
      <c r="Y65" s="7"/>
      <c r="Z65" s="7"/>
      <c r="AA65" s="7"/>
      <c r="AB65" s="8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9"/>
    </row>
    <row r="66" spans="8:41" x14ac:dyDescent="0.3"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7"/>
      <c r="U66" s="7"/>
      <c r="V66" s="7"/>
      <c r="W66" s="7"/>
      <c r="X66" s="7"/>
      <c r="Y66" s="7"/>
      <c r="Z66" s="7"/>
      <c r="AA66" s="7"/>
      <c r="AB66" s="8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9"/>
    </row>
    <row r="67" spans="8:41" x14ac:dyDescent="0.3"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7"/>
      <c r="U67" s="7"/>
      <c r="V67" s="7"/>
      <c r="W67" s="7"/>
      <c r="X67" s="7"/>
      <c r="Y67" s="7"/>
      <c r="Z67" s="7"/>
      <c r="AA67" s="7"/>
      <c r="AB67" s="8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9"/>
    </row>
    <row r="68" spans="8:41" x14ac:dyDescent="0.3"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7"/>
      <c r="U68" s="7"/>
      <c r="V68" s="7"/>
      <c r="W68" s="7"/>
      <c r="X68" s="7"/>
      <c r="Y68" s="7"/>
      <c r="Z68" s="7"/>
      <c r="AA68" s="7"/>
      <c r="AB68" s="8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9"/>
    </row>
    <row r="69" spans="8:41" x14ac:dyDescent="0.3"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7"/>
      <c r="U69" s="7"/>
      <c r="V69" s="7"/>
      <c r="W69" s="7"/>
      <c r="X69" s="7"/>
      <c r="Y69" s="7"/>
      <c r="Z69" s="7"/>
      <c r="AA69" s="7"/>
      <c r="AB69" s="8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9"/>
    </row>
    <row r="70" spans="8:41" x14ac:dyDescent="0.3"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7"/>
      <c r="U70" s="7"/>
      <c r="V70" s="7"/>
      <c r="W70" s="7"/>
      <c r="X70" s="7"/>
      <c r="Y70" s="7"/>
      <c r="Z70" s="7"/>
      <c r="AA70" s="7"/>
      <c r="AB70" s="8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9"/>
    </row>
    <row r="71" spans="8:41" x14ac:dyDescent="0.3"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7"/>
      <c r="U71" s="7"/>
      <c r="V71" s="7"/>
      <c r="W71" s="7"/>
      <c r="X71" s="7"/>
      <c r="Y71" s="7"/>
      <c r="Z71" s="7"/>
      <c r="AA71" s="7"/>
      <c r="AB71" s="8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9"/>
    </row>
    <row r="72" spans="8:41" x14ac:dyDescent="0.3"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7"/>
      <c r="U72" s="7"/>
      <c r="V72" s="7"/>
      <c r="W72" s="7"/>
      <c r="X72" s="7"/>
      <c r="Y72" s="7"/>
      <c r="Z72" s="7"/>
      <c r="AA72" s="7"/>
      <c r="AB72" s="8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9"/>
    </row>
    <row r="73" spans="8:41" x14ac:dyDescent="0.3"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7"/>
      <c r="U73" s="7"/>
      <c r="V73" s="7"/>
      <c r="W73" s="7"/>
      <c r="X73" s="7"/>
      <c r="Y73" s="7"/>
      <c r="Z73" s="7"/>
      <c r="AA73" s="7"/>
      <c r="AB73" s="8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9"/>
    </row>
    <row r="74" spans="8:41" x14ac:dyDescent="0.3"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7"/>
      <c r="U74" s="7"/>
      <c r="V74" s="7"/>
      <c r="W74" s="7"/>
      <c r="X74" s="7"/>
      <c r="Y74" s="7"/>
      <c r="Z74" s="7"/>
      <c r="AA74" s="7"/>
      <c r="AB74" s="8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9"/>
    </row>
    <row r="75" spans="8:41" x14ac:dyDescent="0.3"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7"/>
      <c r="U75" s="7"/>
      <c r="V75" s="7"/>
      <c r="W75" s="7"/>
      <c r="X75" s="7"/>
      <c r="Y75" s="7"/>
      <c r="Z75" s="7"/>
      <c r="AA75" s="7"/>
      <c r="AB75" s="8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9"/>
    </row>
    <row r="76" spans="8:41" x14ac:dyDescent="0.3"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7"/>
      <c r="U76" s="7"/>
      <c r="V76" s="7"/>
      <c r="W76" s="7"/>
      <c r="X76" s="7"/>
      <c r="Y76" s="7"/>
      <c r="Z76" s="7"/>
      <c r="AA76" s="7"/>
      <c r="AB76" s="8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9"/>
    </row>
    <row r="77" spans="8:41" x14ac:dyDescent="0.3"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7"/>
      <c r="U77" s="7"/>
      <c r="V77" s="7"/>
      <c r="W77" s="7"/>
      <c r="X77" s="7"/>
      <c r="Y77" s="7"/>
      <c r="Z77" s="7"/>
      <c r="AA77" s="7"/>
      <c r="AB77" s="8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9"/>
    </row>
    <row r="78" spans="8:41" x14ac:dyDescent="0.3"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7"/>
      <c r="U78" s="7"/>
      <c r="V78" s="7"/>
      <c r="W78" s="7"/>
      <c r="X78" s="7"/>
      <c r="Y78" s="7"/>
      <c r="Z78" s="7"/>
      <c r="AA78" s="7"/>
      <c r="AB78" s="8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9"/>
    </row>
    <row r="79" spans="8:41" x14ac:dyDescent="0.3"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7"/>
      <c r="U79" s="7"/>
      <c r="V79" s="7"/>
      <c r="W79" s="7"/>
      <c r="X79" s="7"/>
      <c r="Y79" s="7"/>
      <c r="Z79" s="7"/>
      <c r="AA79" s="7"/>
      <c r="AB79" s="8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9"/>
    </row>
    <row r="80" spans="8:41" x14ac:dyDescent="0.3"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7"/>
      <c r="U80" s="7"/>
      <c r="V80" s="7"/>
      <c r="W80" s="7"/>
      <c r="X80" s="7"/>
      <c r="Y80" s="7"/>
      <c r="Z80" s="7"/>
      <c r="AA80" s="7"/>
      <c r="AB80" s="8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9"/>
    </row>
    <row r="81" spans="8:41" x14ac:dyDescent="0.3"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7"/>
      <c r="U81" s="7"/>
      <c r="V81" s="7"/>
      <c r="W81" s="7"/>
      <c r="X81" s="7"/>
      <c r="Y81" s="7"/>
      <c r="Z81" s="7"/>
      <c r="AA81" s="7"/>
      <c r="AB81" s="8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9"/>
    </row>
    <row r="82" spans="8:41" x14ac:dyDescent="0.3"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7"/>
      <c r="U82" s="7"/>
      <c r="V82" s="7"/>
      <c r="W82" s="7"/>
      <c r="X82" s="7"/>
      <c r="Y82" s="7"/>
      <c r="Z82" s="7"/>
      <c r="AA82" s="7"/>
      <c r="AB82" s="8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9"/>
    </row>
    <row r="83" spans="8:41" x14ac:dyDescent="0.3"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7"/>
      <c r="U83" s="7"/>
      <c r="V83" s="7"/>
      <c r="W83" s="7"/>
      <c r="X83" s="7"/>
      <c r="Y83" s="7"/>
      <c r="Z83" s="7"/>
      <c r="AA83" s="7"/>
      <c r="AB83" s="8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9"/>
    </row>
    <row r="84" spans="8:41" x14ac:dyDescent="0.3"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7"/>
      <c r="U84" s="7"/>
      <c r="V84" s="7"/>
      <c r="W84" s="7"/>
      <c r="X84" s="7"/>
      <c r="Y84" s="7"/>
      <c r="Z84" s="7"/>
      <c r="AA84" s="7"/>
      <c r="AB84" s="8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9"/>
    </row>
    <row r="85" spans="8:41" x14ac:dyDescent="0.3"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7"/>
      <c r="U85" s="7"/>
      <c r="V85" s="7"/>
      <c r="W85" s="7"/>
      <c r="X85" s="7"/>
      <c r="Y85" s="7"/>
      <c r="Z85" s="7"/>
      <c r="AA85" s="7"/>
      <c r="AB85" s="8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9"/>
    </row>
    <row r="86" spans="8:41" x14ac:dyDescent="0.3"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7"/>
      <c r="U86" s="7"/>
      <c r="V86" s="7"/>
      <c r="W86" s="7"/>
      <c r="X86" s="7"/>
      <c r="Y86" s="7"/>
      <c r="Z86" s="7"/>
      <c r="AA86" s="7"/>
      <c r="AB86" s="8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9"/>
    </row>
    <row r="87" spans="8:41" x14ac:dyDescent="0.3"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7"/>
      <c r="U87" s="7"/>
      <c r="V87" s="7"/>
      <c r="W87" s="7"/>
      <c r="X87" s="7"/>
      <c r="Y87" s="7"/>
      <c r="Z87" s="7"/>
      <c r="AA87" s="7"/>
      <c r="AB87" s="8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9"/>
    </row>
    <row r="88" spans="8:41" x14ac:dyDescent="0.3"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7"/>
      <c r="U88" s="7"/>
      <c r="V88" s="7"/>
      <c r="W88" s="7"/>
      <c r="X88" s="7"/>
      <c r="Y88" s="7"/>
      <c r="Z88" s="7"/>
      <c r="AA88" s="7"/>
      <c r="AB88" s="8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9"/>
    </row>
    <row r="89" spans="8:41" x14ac:dyDescent="0.3"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7"/>
      <c r="U89" s="7"/>
      <c r="V89" s="7"/>
      <c r="W89" s="7"/>
      <c r="X89" s="7"/>
      <c r="Y89" s="7"/>
      <c r="Z89" s="7"/>
      <c r="AA89" s="7"/>
      <c r="AB89" s="8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9"/>
    </row>
    <row r="90" spans="8:41" x14ac:dyDescent="0.3"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7"/>
      <c r="U90" s="7"/>
      <c r="V90" s="7"/>
      <c r="W90" s="7"/>
      <c r="X90" s="7"/>
      <c r="Y90" s="7"/>
      <c r="Z90" s="7"/>
      <c r="AA90" s="7"/>
      <c r="AB90" s="8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9"/>
    </row>
    <row r="91" spans="8:41" x14ac:dyDescent="0.3"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7"/>
      <c r="U91" s="7"/>
      <c r="V91" s="7"/>
      <c r="W91" s="7"/>
      <c r="X91" s="7"/>
      <c r="Y91" s="7"/>
      <c r="Z91" s="7"/>
      <c r="AA91" s="7"/>
      <c r="AB91" s="8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9"/>
    </row>
    <row r="92" spans="8:41" x14ac:dyDescent="0.3"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7"/>
      <c r="U92" s="7"/>
      <c r="V92" s="7"/>
      <c r="W92" s="7"/>
      <c r="X92" s="7"/>
      <c r="Y92" s="7"/>
      <c r="Z92" s="7"/>
      <c r="AA92" s="7"/>
      <c r="AB92" s="8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9"/>
    </row>
    <row r="93" spans="8:41" x14ac:dyDescent="0.3"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7"/>
      <c r="U93" s="7"/>
      <c r="V93" s="7"/>
      <c r="W93" s="7"/>
      <c r="X93" s="7"/>
      <c r="Y93" s="7"/>
      <c r="Z93" s="7"/>
      <c r="AA93" s="7"/>
      <c r="AB93" s="8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9"/>
    </row>
    <row r="94" spans="8:41" x14ac:dyDescent="0.3"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7"/>
      <c r="U94" s="7"/>
      <c r="V94" s="7"/>
      <c r="W94" s="7"/>
      <c r="X94" s="7"/>
      <c r="Y94" s="7"/>
      <c r="Z94" s="7"/>
      <c r="AA94" s="7"/>
      <c r="AB94" s="8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9"/>
    </row>
    <row r="95" spans="8:41" x14ac:dyDescent="0.3"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7"/>
      <c r="U95" s="7"/>
      <c r="V95" s="7"/>
      <c r="W95" s="7"/>
      <c r="X95" s="7"/>
      <c r="Y95" s="7"/>
      <c r="Z95" s="7"/>
      <c r="AA95" s="7"/>
      <c r="AB95" s="8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9"/>
    </row>
    <row r="96" spans="8:41" x14ac:dyDescent="0.3"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7"/>
      <c r="U96" s="7"/>
      <c r="V96" s="7"/>
      <c r="W96" s="7"/>
      <c r="X96" s="7"/>
      <c r="Y96" s="7"/>
      <c r="Z96" s="7"/>
      <c r="AA96" s="7"/>
      <c r="AB96" s="8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9"/>
    </row>
    <row r="97" spans="1:41" x14ac:dyDescent="0.3"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7"/>
      <c r="U97" s="7"/>
      <c r="V97" s="7"/>
      <c r="W97" s="7"/>
      <c r="X97" s="7"/>
      <c r="Y97" s="7"/>
      <c r="Z97" s="7"/>
      <c r="AA97" s="7"/>
      <c r="AB97" s="8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9"/>
    </row>
    <row r="98" spans="1:41" x14ac:dyDescent="0.3"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7"/>
      <c r="U98" s="7"/>
      <c r="V98" s="7"/>
      <c r="W98" s="7"/>
      <c r="X98" s="7"/>
      <c r="Y98" s="7"/>
      <c r="Z98" s="7"/>
      <c r="AA98" s="7"/>
      <c r="AB98" s="8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9"/>
    </row>
    <row r="99" spans="1:41" x14ac:dyDescent="0.3"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7"/>
      <c r="U99" s="7"/>
      <c r="V99" s="7"/>
      <c r="W99" s="7"/>
      <c r="X99" s="7"/>
      <c r="Y99" s="7"/>
      <c r="Z99" s="7"/>
      <c r="AA99" s="7"/>
      <c r="AB99" s="8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9"/>
    </row>
    <row r="100" spans="1:41" x14ac:dyDescent="0.3">
      <c r="A100" t="s">
        <v>29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7"/>
      <c r="U100" s="7"/>
      <c r="V100" s="7"/>
      <c r="W100" s="7"/>
      <c r="X100" s="7"/>
      <c r="Y100" s="7"/>
      <c r="Z100" s="7"/>
      <c r="AA100" s="7"/>
      <c r="AB100" s="8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9"/>
    </row>
    <row r="101" spans="1:41" x14ac:dyDescent="0.3"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7"/>
      <c r="U101" s="7"/>
      <c r="V101" s="7"/>
      <c r="W101" s="7"/>
      <c r="X101" s="7"/>
      <c r="Y101" s="7"/>
      <c r="Z101" s="7"/>
      <c r="AA101" s="7"/>
      <c r="AB101" s="8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9"/>
    </row>
    <row r="102" spans="1:41" x14ac:dyDescent="0.3"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7"/>
      <c r="U102" s="7"/>
      <c r="V102" s="7"/>
      <c r="W102" s="7"/>
      <c r="X102" s="7"/>
      <c r="Y102" s="7"/>
      <c r="Z102" s="7"/>
      <c r="AA102" s="7"/>
      <c r="AB102" s="8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9"/>
    </row>
    <row r="103" spans="1:41" x14ac:dyDescent="0.3"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7"/>
      <c r="U103" s="7"/>
      <c r="V103" s="7"/>
      <c r="W103" s="7"/>
      <c r="X103" s="7"/>
      <c r="Y103" s="7"/>
      <c r="Z103" s="7"/>
      <c r="AA103" s="7"/>
      <c r="AB103" s="8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9"/>
    </row>
    <row r="104" spans="1:41" x14ac:dyDescent="0.3"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7"/>
      <c r="U104" s="7"/>
      <c r="V104" s="7"/>
      <c r="W104" s="7"/>
      <c r="X104" s="7"/>
      <c r="Y104" s="7"/>
      <c r="Z104" s="7"/>
      <c r="AA104" s="7"/>
      <c r="AB104" s="8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9"/>
    </row>
    <row r="105" spans="1:41" x14ac:dyDescent="0.3"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7"/>
      <c r="U105" s="7"/>
      <c r="V105" s="7"/>
      <c r="W105" s="7"/>
      <c r="X105" s="7"/>
      <c r="Y105" s="7"/>
      <c r="Z105" s="7"/>
      <c r="AA105" s="7"/>
      <c r="AB105" s="8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9"/>
    </row>
    <row r="106" spans="1:41" x14ac:dyDescent="0.3"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7"/>
      <c r="U106" s="7"/>
      <c r="V106" s="7"/>
      <c r="W106" s="7"/>
      <c r="X106" s="7"/>
      <c r="Y106" s="7"/>
      <c r="Z106" s="7"/>
      <c r="AA106" s="7"/>
      <c r="AB106" s="8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9"/>
    </row>
    <row r="107" spans="1:41" x14ac:dyDescent="0.3"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7"/>
      <c r="U107" s="7"/>
      <c r="V107" s="7"/>
      <c r="W107" s="7"/>
      <c r="X107" s="7"/>
      <c r="Y107" s="7"/>
      <c r="Z107" s="7"/>
      <c r="AA107" s="7"/>
      <c r="AB107" s="8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9"/>
    </row>
    <row r="108" spans="1:41" x14ac:dyDescent="0.3"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7"/>
      <c r="U108" s="7"/>
      <c r="V108" s="7"/>
      <c r="W108" s="7"/>
      <c r="X108" s="7"/>
      <c r="Y108" s="7"/>
      <c r="Z108" s="7"/>
      <c r="AA108" s="7"/>
      <c r="AB108" s="8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9"/>
    </row>
    <row r="109" spans="1:41" x14ac:dyDescent="0.3"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7"/>
      <c r="U109" s="7"/>
      <c r="V109" s="7"/>
      <c r="W109" s="7"/>
      <c r="X109" s="7"/>
      <c r="Y109" s="7"/>
      <c r="Z109" s="7"/>
      <c r="AA109" s="7"/>
      <c r="AB109" s="8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9"/>
    </row>
    <row r="110" spans="1:41" x14ac:dyDescent="0.3"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7"/>
      <c r="U110" s="7"/>
      <c r="V110" s="7"/>
      <c r="W110" s="7"/>
      <c r="X110" s="7"/>
      <c r="Y110" s="7"/>
      <c r="Z110" s="7"/>
      <c r="AA110" s="7"/>
      <c r="AB110" s="8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9"/>
    </row>
  </sheetData>
  <mergeCells count="33">
    <mergeCell ref="A1:A3"/>
    <mergeCell ref="C1:C3"/>
    <mergeCell ref="F1:F3"/>
    <mergeCell ref="Z1:Z3"/>
    <mergeCell ref="B1:B3"/>
    <mergeCell ref="AA1:AA3"/>
    <mergeCell ref="Y1:Y3"/>
    <mergeCell ref="H2:H3"/>
    <mergeCell ref="I2:I3"/>
    <mergeCell ref="J2:J3"/>
    <mergeCell ref="K2:K3"/>
    <mergeCell ref="L2:L3"/>
    <mergeCell ref="M2:M3"/>
    <mergeCell ref="N2:N3"/>
    <mergeCell ref="O2:O3"/>
    <mergeCell ref="H1:O1"/>
    <mergeCell ref="X1:X3"/>
    <mergeCell ref="AO1:AO3"/>
    <mergeCell ref="D1:D3"/>
    <mergeCell ref="P1:S1"/>
    <mergeCell ref="AK1:AN1"/>
    <mergeCell ref="P2:P3"/>
    <mergeCell ref="Q2:Q3"/>
    <mergeCell ref="R2:R3"/>
    <mergeCell ref="S2:S3"/>
    <mergeCell ref="AK2:AK3"/>
    <mergeCell ref="AL2:AL3"/>
    <mergeCell ref="AM2:AM3"/>
    <mergeCell ref="AN2:AN3"/>
    <mergeCell ref="AC1:AJ1"/>
    <mergeCell ref="AB1:AB3"/>
    <mergeCell ref="E1:E3"/>
    <mergeCell ref="G1:G3"/>
  </mergeCells>
  <dataValidations count="2">
    <dataValidation type="list" allowBlank="1" showInputMessage="1" showErrorMessage="1" sqref="Z4:Z200" xr:uid="{00000000-0002-0000-0000-000000000000}">
      <formula1>"High, Medium, Low"</formula1>
    </dataValidation>
    <dataValidation type="list" allowBlank="1" showInputMessage="1" showErrorMessage="1" sqref="AA4:AA200" xr:uid="{00000000-0002-0000-0000-000001000000}">
      <formula1>"Implemented, In Progress, Funded, Under Consideration, Rejected, Not Proposed"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Sheaffer</dc:creator>
  <cp:lastModifiedBy>Patrick</cp:lastModifiedBy>
  <dcterms:created xsi:type="dcterms:W3CDTF">2019-11-14T22:03:36Z</dcterms:created>
  <dcterms:modified xsi:type="dcterms:W3CDTF">2020-11-18T20:43:38Z</dcterms:modified>
</cp:coreProperties>
</file>